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<sst xmlns="http://schemas.openxmlformats.org/spreadsheetml/2006/main" count="83" uniqueCount="74">
  <si>
    <t>Α/Α</t>
  </si>
  <si>
    <t>Α.Τ.</t>
  </si>
  <si>
    <t>ΕΡΓΑΣΙΕΣ</t>
  </si>
  <si>
    <t>ΜΟΝΑΔΑ ΜΕΤΡΗΣΗΣ</t>
  </si>
  <si>
    <t>m3</t>
  </si>
  <si>
    <t>ΟΜΑΔΑ Β ΤΕΧΝΙΚΑ ΕΡΓΑ ΑΝΟΙΚΤΗΣ ΟΔΟΠΟΙΙΑΣ</t>
  </si>
  <si>
    <t>Β-29.2.2</t>
  </si>
  <si>
    <t xml:space="preserve">Κοιτοστρώσεις, περιβλήματα αγωγών, εξομαλυντικές στρώσεις κλπ από σκυρόδεμα C12/15 </t>
  </si>
  <si>
    <t>Β-30</t>
  </si>
  <si>
    <t>Xαλύβδινος οπλισμός σκυροδεμάτων</t>
  </si>
  <si>
    <t>Β-30.3</t>
  </si>
  <si>
    <t>Χαλύβδινο δομικό πλέγμα B500C εκτός υπογείων έργων</t>
  </si>
  <si>
    <t>Kg</t>
  </si>
  <si>
    <r>
      <t>m</t>
    </r>
    <r>
      <rPr>
        <vertAlign val="superscript"/>
        <sz val="9"/>
        <rFont val="Arial"/>
        <family val="2"/>
      </rPr>
      <t>2</t>
    </r>
  </si>
  <si>
    <t>Γ-1.2</t>
  </si>
  <si>
    <t>Υπόβαση οδοστρωσίας συμπυκωμένου πάχους 0,10 m</t>
  </si>
  <si>
    <t>Γ-2.2</t>
  </si>
  <si>
    <t>Βάση πάχους 0,10 m (Π.Τ.Π. Ο-155)</t>
  </si>
  <si>
    <t>Γ-1</t>
  </si>
  <si>
    <t>Υπόβαση οδοστρωσίας</t>
  </si>
  <si>
    <t>Δ-3</t>
  </si>
  <si>
    <t>Ασφαλτική προεπάλειψη</t>
  </si>
  <si>
    <t>Δ-4</t>
  </si>
  <si>
    <t>Ασφαλτική συγκολλητική επάλειψη</t>
  </si>
  <si>
    <t>m2</t>
  </si>
  <si>
    <t>Δ-8.1</t>
  </si>
  <si>
    <t xml:space="preserve">Ασφαλτική στρώση κυκλοφορίας συμπυκνωμένου πάχους 0,05 m με χρήση κοινής ασφάλτου </t>
  </si>
  <si>
    <t>ΟΜΑΔΑ Γ : ΟΔΟΣΤΡΩΣΙΑ</t>
  </si>
  <si>
    <t>ΟΜΑΔΑ Δ :ΑΣΦΑΛΤΙΚΑ</t>
  </si>
  <si>
    <t>ΣΥΝΟΛΟ</t>
  </si>
  <si>
    <t>ΑΡΘΡΟ ΑΝΑΘΕΩΡΗΣΗΣ</t>
  </si>
  <si>
    <t>ΤΙΜΗ ΜΟΝΑΔΑΣ</t>
  </si>
  <si>
    <t>ΠΟΣΟΤΗΤΑ</t>
  </si>
  <si>
    <t>ΜΕΡΙΚΗ</t>
  </si>
  <si>
    <t>ΟΛΙΚΗ</t>
  </si>
  <si>
    <t>ΣΥΝΟΛΟ ΟΜΑΔΑΣ</t>
  </si>
  <si>
    <t>ΑΘΡΟΙΣΜΑ</t>
  </si>
  <si>
    <t>Γ.Ε.+Ο.Ε. 18%</t>
  </si>
  <si>
    <t>ΑΠΡΟΒΛΕΠΤΑ 15 %</t>
  </si>
  <si>
    <t>ΑΝΑΘΕΩΡΗΣΗ</t>
  </si>
  <si>
    <t>Φ.Π.Α. 24%</t>
  </si>
  <si>
    <t>ΕΛΛΗΝΙΚΗ ΔΗΜΟΚΡΑΤΙΑ</t>
  </si>
  <si>
    <t>ΝΟΜΟΣ ΠΡΕΒΕΖΑΣ</t>
  </si>
  <si>
    <t>Δ/ΝΣΗ ΤΕΧΝΙΚΩΝ ΥΠΗΡΕΣΙΩΝ, ΠΕΡΙΒΑΛΛΟΝΤΟΣ &amp;</t>
  </si>
  <si>
    <t>ΠΟΛΕΟΔΟΜΙΑΣ</t>
  </si>
  <si>
    <t>ΤΜΗΜΑ ΤΕΧΝΙΚΩΝ ΕΡΓΩΝ</t>
  </si>
  <si>
    <t>Μελέτη:</t>
  </si>
  <si>
    <t xml:space="preserve">Αρ. Μελέτης </t>
  </si>
  <si>
    <t>ΟΔΟ-2531</t>
  </si>
  <si>
    <t>ΥΔΡ-7018</t>
  </si>
  <si>
    <t>ΟΔΟ-3111.Β</t>
  </si>
  <si>
    <t>ΟΔΟ-3211.Β</t>
  </si>
  <si>
    <t xml:space="preserve"> Θεωρήθηκε</t>
  </si>
  <si>
    <t>Ο πρ/νος Τμ. Τεχνικών Έργων</t>
  </si>
  <si>
    <t>Ακρίβης Κων/νος</t>
  </si>
  <si>
    <t>Μηχανικός Ορυκτών Πόρων</t>
  </si>
  <si>
    <t>ΟΔΟ-4110</t>
  </si>
  <si>
    <t>ΟΔΟ-4120</t>
  </si>
  <si>
    <t>ΟΔΟ-4521Β</t>
  </si>
  <si>
    <t>ΠΡΟΫΠΟΛΟΓΙΣΜΟΣ ΜΕΛΕΤΗΣ</t>
  </si>
  <si>
    <t>Δ-6</t>
  </si>
  <si>
    <t xml:space="preserve">Ασφαλτικές στρώσεις μεταβλητού πάχους επιμετρούμενες κατά βάρος </t>
  </si>
  <si>
    <t>ΟΔΟ-4421Β</t>
  </si>
  <si>
    <t>ton</t>
  </si>
  <si>
    <t>54/2018</t>
  </si>
  <si>
    <t>ΦΙΛΙΠΠΙΑΔΑ, 04-09-2018</t>
  </si>
  <si>
    <t>Αποκατάσταση προβλημάτων</t>
  </si>
  <si>
    <t>οδικού δικτύου Δημοτικής Ενότητας Ανωγείου</t>
  </si>
  <si>
    <t>Η συντάξασα</t>
  </si>
  <si>
    <t>Ειρήνη Σκούρα</t>
  </si>
  <si>
    <t>Πολιτικός Μηχανικός ΠΕ</t>
  </si>
  <si>
    <t>4.07</t>
  </si>
  <si>
    <t xml:space="preserve">Επίστρωση αγροτικών οδών με αμμοχαλικώδη υλικά  </t>
  </si>
  <si>
    <t>75 % ΥΔΡ 6251       25% ΥΔΡ 6253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</si>
</sst>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1" applyNumberFormat="0" applyAlignment="0" applyProtection="0"/>
    <xf numFmtId="0" fontId="23" fillId="16" borderId="2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20" fillId="21" borderId="3" applyNumberFormat="0" applyAlignment="0" applyProtection="0"/>
    <xf numFmtId="0" fontId="25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8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1" fillId="21" borderId="1" applyNumberFormat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4" fillId="0" borderId="10" xfId="33" applyNumberFormat="1" applyFont="1" applyFill="1" applyBorder="1" applyAlignment="1">
      <alignment horizontal="left" vertical="center" wrapText="1"/>
      <protection/>
    </xf>
    <xf numFmtId="0" fontId="2" fillId="0" borderId="10" xfId="33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3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2" fontId="0" fillId="0" borderId="10" xfId="0" applyNumberFormat="1" applyBorder="1" applyAlignment="1">
      <alignment/>
    </xf>
    <xf numFmtId="0" fontId="2" fillId="0" borderId="11" xfId="33" applyNumberFormat="1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vertical="center" wrapText="1"/>
    </xf>
    <xf numFmtId="0" fontId="2" fillId="0" borderId="12" xfId="33" applyNumberFormat="1" applyFont="1" applyFill="1" applyBorder="1" applyAlignment="1">
      <alignment horizontal="center" vertical="center"/>
      <protection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4" fillId="0" borderId="11" xfId="33" applyNumberFormat="1" applyFont="1" applyFill="1" applyBorder="1" applyAlignment="1">
      <alignment horizontal="left" vertical="center" wrapText="1"/>
      <protection/>
    </xf>
    <xf numFmtId="0" fontId="2" fillId="0" borderId="11" xfId="33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4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" fillId="0" borderId="10" xfId="33" applyNumberFormat="1" applyFont="1" applyFill="1" applyBorder="1" applyAlignment="1">
      <alignment horizontal="left" vertical="center"/>
      <protection/>
    </xf>
    <xf numFmtId="0" fontId="2" fillId="0" borderId="10" xfId="33" applyNumberFormat="1" applyFont="1" applyFill="1" applyBorder="1" applyAlignment="1">
      <alignment horizontal="left" vertical="center"/>
      <protection/>
    </xf>
    <xf numFmtId="0" fontId="1" fillId="0" borderId="10" xfId="33" applyNumberFormat="1" applyFont="1" applyFill="1" applyBorder="1" applyAlignment="1">
      <alignment horizontal="left" vertical="center" wrapText="1"/>
      <protection/>
    </xf>
    <xf numFmtId="0" fontId="2" fillId="0" borderId="10" xfId="33" applyNumberFormat="1" applyFont="1" applyFill="1" applyBorder="1" applyAlignment="1">
      <alignment horizontal="left" vertical="center" wrapText="1"/>
      <protection/>
    </xf>
    <xf numFmtId="0" fontId="9" fillId="0" borderId="10" xfId="33" applyNumberFormat="1" applyFont="1" applyFill="1" applyBorder="1" applyAlignment="1">
      <alignment horizontal="left" vertical="center" wrapText="1"/>
      <protection/>
    </xf>
    <xf numFmtId="0" fontId="7" fillId="0" borderId="10" xfId="33" applyNumberFormat="1" applyFont="1" applyFill="1" applyBorder="1" applyAlignment="1">
      <alignment horizontal="left" vertical="center" wrapText="1"/>
      <protection/>
    </xf>
    <xf numFmtId="0" fontId="8" fillId="0" borderId="0" xfId="0" applyFont="1" applyAlignment="1">
      <alignment/>
    </xf>
    <xf numFmtId="0" fontId="1" fillId="0" borderId="11" xfId="33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8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4" xfId="0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0" xfId="0" applyFont="1" applyAlignment="1">
      <alignment horizontal="justify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304800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tabSelected="1" zoomScale="200" zoomScaleNormal="200" zoomScalePageLayoutView="0" workbookViewId="0" topLeftCell="A1">
      <selection activeCell="I35" sqref="I35"/>
    </sheetView>
  </sheetViews>
  <sheetFormatPr defaultColWidth="9.140625" defaultRowHeight="15"/>
  <cols>
    <col min="1" max="1" width="6.140625" style="0" customWidth="1"/>
    <col min="2" max="2" width="11.00390625" style="0" customWidth="1"/>
    <col min="3" max="3" width="22.421875" style="0" customWidth="1"/>
    <col min="4" max="4" width="14.57421875" style="0" customWidth="1"/>
    <col min="5" max="5" width="11.8515625" style="0" customWidth="1"/>
    <col min="6" max="6" width="12.57421875" style="0" customWidth="1"/>
    <col min="7" max="7" width="14.00390625" style="0" customWidth="1"/>
    <col min="8" max="8" width="11.421875" style="0" customWidth="1"/>
    <col min="9" max="9" width="17.8515625" style="0" customWidth="1"/>
  </cols>
  <sheetData>
    <row r="1" ht="15" customHeight="1"/>
    <row r="2" spans="6:7" ht="15">
      <c r="F2" s="27" t="s">
        <v>46</v>
      </c>
      <c r="G2" s="24" t="s">
        <v>66</v>
      </c>
    </row>
    <row r="3" spans="1:7" ht="15">
      <c r="A3" s="56" t="s">
        <v>41</v>
      </c>
      <c r="B3" s="57"/>
      <c r="C3" s="58"/>
      <c r="D3" s="36"/>
      <c r="G3" s="24" t="s">
        <v>67</v>
      </c>
    </row>
    <row r="4" spans="1:7" ht="15">
      <c r="A4" s="56" t="s">
        <v>42</v>
      </c>
      <c r="B4" s="57"/>
      <c r="C4" s="36"/>
      <c r="D4" s="36"/>
      <c r="G4" s="24"/>
    </row>
    <row r="5" spans="1:7" ht="15">
      <c r="A5" s="57" t="s">
        <v>43</v>
      </c>
      <c r="B5" s="57"/>
      <c r="C5" s="57"/>
      <c r="D5" s="58"/>
      <c r="F5" s="25" t="s">
        <v>47</v>
      </c>
      <c r="G5" s="26" t="s">
        <v>64</v>
      </c>
    </row>
    <row r="6" spans="1:4" ht="15">
      <c r="A6" s="56" t="s">
        <v>44</v>
      </c>
      <c r="B6" s="57"/>
      <c r="C6" s="36"/>
      <c r="D6" s="36"/>
    </row>
    <row r="7" spans="1:4" ht="15">
      <c r="A7" s="24" t="s">
        <v>45</v>
      </c>
      <c r="B7" s="36"/>
      <c r="C7" s="36"/>
      <c r="D7" s="36"/>
    </row>
    <row r="8" spans="1:9" ht="15">
      <c r="A8" s="59" t="s">
        <v>59</v>
      </c>
      <c r="B8" s="60"/>
      <c r="C8" s="60"/>
      <c r="D8" s="60"/>
      <c r="E8" s="60"/>
      <c r="F8" s="60"/>
      <c r="G8" s="60"/>
      <c r="H8" s="60"/>
      <c r="I8" s="60"/>
    </row>
    <row r="9" spans="1:9" ht="45">
      <c r="A9" s="28" t="s">
        <v>0</v>
      </c>
      <c r="B9" s="28" t="s">
        <v>1</v>
      </c>
      <c r="C9" s="28" t="s">
        <v>2</v>
      </c>
      <c r="D9" s="29" t="s">
        <v>30</v>
      </c>
      <c r="E9" s="29" t="s">
        <v>3</v>
      </c>
      <c r="F9" s="29" t="s">
        <v>31</v>
      </c>
      <c r="G9" s="28" t="s">
        <v>32</v>
      </c>
      <c r="H9" s="28" t="s">
        <v>33</v>
      </c>
      <c r="I9" s="28" t="s">
        <v>34</v>
      </c>
    </row>
    <row r="10" spans="1:9" ht="15">
      <c r="A10" s="54" t="s">
        <v>5</v>
      </c>
      <c r="B10" s="54"/>
      <c r="C10" s="54"/>
      <c r="D10" s="54"/>
      <c r="E10" s="54"/>
      <c r="F10" s="2"/>
      <c r="G10" s="2"/>
      <c r="H10" s="2"/>
      <c r="I10" s="2"/>
    </row>
    <row r="11" spans="1:9" ht="60">
      <c r="A11" s="6">
        <v>1</v>
      </c>
      <c r="B11" s="31" t="s">
        <v>6</v>
      </c>
      <c r="C11" s="3" t="s">
        <v>7</v>
      </c>
      <c r="D11" s="10" t="s">
        <v>48</v>
      </c>
      <c r="E11" s="22" t="s">
        <v>4</v>
      </c>
      <c r="F11" s="2">
        <v>89.8</v>
      </c>
      <c r="G11" s="2">
        <v>159.35</v>
      </c>
      <c r="H11" s="2">
        <f>ROUND((F11*G11),2)</f>
        <v>14309.63</v>
      </c>
      <c r="I11" s="2"/>
    </row>
    <row r="12" spans="1:9" ht="24">
      <c r="A12" s="1"/>
      <c r="B12" s="30" t="s">
        <v>8</v>
      </c>
      <c r="C12" s="3" t="s">
        <v>9</v>
      </c>
      <c r="D12" s="7"/>
      <c r="E12" s="23"/>
      <c r="F12" s="2"/>
      <c r="G12" s="2"/>
      <c r="H12" s="2"/>
      <c r="I12" s="2"/>
    </row>
    <row r="13" spans="1:9" ht="36">
      <c r="A13" s="1">
        <v>2</v>
      </c>
      <c r="B13" s="31" t="s">
        <v>10</v>
      </c>
      <c r="C13" s="3" t="s">
        <v>11</v>
      </c>
      <c r="D13" s="10" t="s">
        <v>49</v>
      </c>
      <c r="E13" s="23" t="s">
        <v>12</v>
      </c>
      <c r="F13" s="2">
        <v>1.15</v>
      </c>
      <c r="G13" s="2">
        <v>2171.52</v>
      </c>
      <c r="H13" s="2">
        <f>ROUND((F13*G13),2)</f>
        <v>2497.25</v>
      </c>
      <c r="I13" s="2"/>
    </row>
    <row r="14" spans="1:9" ht="15">
      <c r="A14" s="51" t="s">
        <v>35</v>
      </c>
      <c r="B14" s="55"/>
      <c r="C14" s="8"/>
      <c r="D14" s="8"/>
      <c r="E14" s="4"/>
      <c r="F14" s="9"/>
      <c r="G14" s="9"/>
      <c r="H14" s="9"/>
      <c r="I14" s="2">
        <f>ROUND(SUM(H11:H13),2)</f>
        <v>16806.88</v>
      </c>
    </row>
    <row r="15" spans="1:9" ht="15">
      <c r="A15" s="54" t="s">
        <v>27</v>
      </c>
      <c r="B15" s="54"/>
      <c r="C15" s="54"/>
      <c r="D15" s="5"/>
      <c r="E15" s="23"/>
      <c r="F15" s="9"/>
      <c r="G15" s="9"/>
      <c r="H15" s="9"/>
      <c r="I15" s="9"/>
    </row>
    <row r="16" spans="1:9" ht="36.75">
      <c r="A16" s="38">
        <v>1</v>
      </c>
      <c r="B16" s="39" t="s">
        <v>71</v>
      </c>
      <c r="C16" s="42" t="s">
        <v>72</v>
      </c>
      <c r="D16" s="42" t="s">
        <v>73</v>
      </c>
      <c r="E16" s="40" t="s">
        <v>4</v>
      </c>
      <c r="F16" s="41">
        <v>8.1</v>
      </c>
      <c r="G16" s="9">
        <v>90</v>
      </c>
      <c r="H16" s="2">
        <f>ROUND((F16*G16),2)</f>
        <v>729</v>
      </c>
      <c r="I16" s="9"/>
    </row>
    <row r="17" spans="1:9" ht="15">
      <c r="A17" s="5"/>
      <c r="B17" s="32" t="s">
        <v>18</v>
      </c>
      <c r="C17" s="3" t="s">
        <v>19</v>
      </c>
      <c r="D17" s="3"/>
      <c r="E17" s="23"/>
      <c r="F17" s="9"/>
      <c r="G17" s="9"/>
      <c r="H17" s="9"/>
      <c r="I17" s="9"/>
    </row>
    <row r="18" spans="1:9" ht="36">
      <c r="A18" s="1">
        <v>2</v>
      </c>
      <c r="B18" s="33" t="s">
        <v>14</v>
      </c>
      <c r="C18" s="3" t="s">
        <v>15</v>
      </c>
      <c r="D18" s="16" t="s">
        <v>50</v>
      </c>
      <c r="E18" s="4" t="s">
        <v>13</v>
      </c>
      <c r="F18" s="9">
        <v>1.29</v>
      </c>
      <c r="G18" s="9">
        <v>126</v>
      </c>
      <c r="H18" s="2">
        <f>ROUND((F18*G18),2)</f>
        <v>162.54</v>
      </c>
      <c r="I18" s="9"/>
    </row>
    <row r="19" spans="1:9" ht="24">
      <c r="A19" s="1">
        <v>3</v>
      </c>
      <c r="B19" s="33" t="s">
        <v>16</v>
      </c>
      <c r="C19" s="3" t="s">
        <v>17</v>
      </c>
      <c r="D19" s="16" t="s">
        <v>51</v>
      </c>
      <c r="E19" s="4" t="s">
        <v>13</v>
      </c>
      <c r="F19" s="9">
        <v>1.39</v>
      </c>
      <c r="G19" s="9">
        <v>126</v>
      </c>
      <c r="H19" s="2">
        <f>ROUND((F19*G19),2)</f>
        <v>175.14</v>
      </c>
      <c r="I19" s="9"/>
    </row>
    <row r="20" spans="1:9" ht="15">
      <c r="A20" s="51" t="s">
        <v>35</v>
      </c>
      <c r="B20" s="55"/>
      <c r="C20" s="3"/>
      <c r="D20" s="3"/>
      <c r="E20" s="4"/>
      <c r="F20" s="9"/>
      <c r="G20" s="9"/>
      <c r="H20" s="9"/>
      <c r="I20" s="2">
        <f>SUM(H16:H19)</f>
        <v>1066.6799999999998</v>
      </c>
    </row>
    <row r="21" spans="1:9" ht="15">
      <c r="A21" s="54" t="s">
        <v>28</v>
      </c>
      <c r="B21" s="54"/>
      <c r="C21" s="54"/>
      <c r="D21" s="5"/>
      <c r="E21" s="1"/>
      <c r="F21" s="9"/>
      <c r="G21" s="9"/>
      <c r="H21" s="9"/>
      <c r="I21" s="9"/>
    </row>
    <row r="22" spans="1:9" ht="15">
      <c r="A22" s="1">
        <v>1</v>
      </c>
      <c r="B22" s="34" t="s">
        <v>20</v>
      </c>
      <c r="C22" s="3" t="s">
        <v>21</v>
      </c>
      <c r="D22" s="16" t="s">
        <v>56</v>
      </c>
      <c r="E22" s="4" t="s">
        <v>24</v>
      </c>
      <c r="F22" s="9">
        <v>1.2</v>
      </c>
      <c r="G22" s="9">
        <v>0</v>
      </c>
      <c r="H22" s="2">
        <f>ROUND((F22*G22),2)</f>
        <v>0</v>
      </c>
      <c r="I22" s="9"/>
    </row>
    <row r="23" spans="1:9" ht="24">
      <c r="A23" s="1">
        <v>2</v>
      </c>
      <c r="B23" s="34" t="s">
        <v>22</v>
      </c>
      <c r="C23" s="3" t="s">
        <v>23</v>
      </c>
      <c r="D23" s="16" t="s">
        <v>57</v>
      </c>
      <c r="E23" s="4" t="s">
        <v>24</v>
      </c>
      <c r="F23" s="9">
        <v>0.45</v>
      </c>
      <c r="G23" s="9">
        <v>1420</v>
      </c>
      <c r="H23" s="2">
        <f>ROUND((F23*G23),2)</f>
        <v>639</v>
      </c>
      <c r="I23" s="9"/>
    </row>
    <row r="24" spans="1:9" ht="48">
      <c r="A24" s="1">
        <v>3</v>
      </c>
      <c r="B24" s="37" t="s">
        <v>60</v>
      </c>
      <c r="C24" s="15" t="s">
        <v>61</v>
      </c>
      <c r="D24" s="16" t="s">
        <v>62</v>
      </c>
      <c r="E24" s="16" t="s">
        <v>63</v>
      </c>
      <c r="F24" s="9">
        <v>80.05</v>
      </c>
      <c r="G24" s="9">
        <v>0</v>
      </c>
      <c r="H24" s="2">
        <f>ROUND((F24*G24),2)</f>
        <v>0</v>
      </c>
      <c r="I24" s="9"/>
    </row>
    <row r="25" spans="1:9" ht="60">
      <c r="A25" s="1">
        <v>4</v>
      </c>
      <c r="B25" s="35" t="s">
        <v>25</v>
      </c>
      <c r="C25" s="3" t="s">
        <v>26</v>
      </c>
      <c r="D25" s="16" t="s">
        <v>58</v>
      </c>
      <c r="E25" s="4" t="s">
        <v>24</v>
      </c>
      <c r="F25" s="9">
        <v>7.8</v>
      </c>
      <c r="G25" s="9">
        <v>1420</v>
      </c>
      <c r="H25" s="2">
        <f>ROUND((F25*G25),2)</f>
        <v>11076</v>
      </c>
      <c r="I25" s="9"/>
    </row>
    <row r="26" spans="1:9" ht="15">
      <c r="A26" s="51" t="s">
        <v>35</v>
      </c>
      <c r="B26" s="52"/>
      <c r="C26" s="11"/>
      <c r="D26" s="11"/>
      <c r="E26" s="12"/>
      <c r="F26" s="13"/>
      <c r="G26" s="14"/>
      <c r="H26" s="9"/>
      <c r="I26" s="2">
        <f>ROUND(SUM(H22:H25),2)</f>
        <v>11715</v>
      </c>
    </row>
    <row r="27" spans="7:9" ht="15">
      <c r="G27" s="53" t="s">
        <v>36</v>
      </c>
      <c r="H27" s="53"/>
      <c r="I27" s="21">
        <f>ROUND(SUM(I10:I26),2)</f>
        <v>29588.56</v>
      </c>
    </row>
    <row r="28" spans="7:9" ht="15">
      <c r="G28" s="50" t="s">
        <v>37</v>
      </c>
      <c r="H28" s="50"/>
      <c r="I28" s="20">
        <f>ROUND((I27*0.18),2)</f>
        <v>5325.94</v>
      </c>
    </row>
    <row r="29" spans="7:9" ht="15">
      <c r="G29" s="50" t="s">
        <v>36</v>
      </c>
      <c r="H29" s="50"/>
      <c r="I29" s="2">
        <f>ROUND(SUM(I27:I28),2)</f>
        <v>34914.5</v>
      </c>
    </row>
    <row r="30" spans="7:9" ht="15">
      <c r="G30" s="50" t="s">
        <v>38</v>
      </c>
      <c r="H30" s="50"/>
      <c r="I30" s="2">
        <f>PRODUCT(I29,0.15)</f>
        <v>5237.175</v>
      </c>
    </row>
    <row r="31" spans="7:9" ht="15">
      <c r="G31" s="49" t="s">
        <v>36</v>
      </c>
      <c r="H31" s="49"/>
      <c r="I31" s="2">
        <f>ROUND(SUM(I29:I30),2)</f>
        <v>40151.68</v>
      </c>
    </row>
    <row r="32" spans="7:9" ht="15">
      <c r="G32" s="50" t="s">
        <v>39</v>
      </c>
      <c r="H32" s="50"/>
      <c r="I32" s="2">
        <v>170.9</v>
      </c>
    </row>
    <row r="33" spans="7:9" ht="15">
      <c r="G33" s="49" t="s">
        <v>36</v>
      </c>
      <c r="H33" s="49"/>
      <c r="I33" s="2">
        <f>ROUND(SUM(I31:I32),2)</f>
        <v>40322.58</v>
      </c>
    </row>
    <row r="34" spans="7:9" ht="15">
      <c r="G34" s="49" t="s">
        <v>40</v>
      </c>
      <c r="H34" s="49"/>
      <c r="I34" s="2">
        <f>ROUND((I33*0.24),2)</f>
        <v>9677.42</v>
      </c>
    </row>
    <row r="35" spans="7:9" ht="15">
      <c r="G35" s="49" t="s">
        <v>29</v>
      </c>
      <c r="H35" s="49"/>
      <c r="I35" s="2">
        <f>ROUND(SUM(I33:I34),2)</f>
        <v>50000</v>
      </c>
    </row>
    <row r="38" spans="3:9" ht="15">
      <c r="C38" s="17"/>
      <c r="D38" s="17"/>
      <c r="E38" s="17"/>
      <c r="F38" s="47" t="s">
        <v>65</v>
      </c>
      <c r="G38" s="48"/>
      <c r="H38" s="48"/>
      <c r="I38" s="48"/>
    </row>
    <row r="39" spans="3:9" ht="15">
      <c r="C39" s="43" t="s">
        <v>52</v>
      </c>
      <c r="D39" s="43"/>
      <c r="E39" s="45"/>
      <c r="F39" s="17"/>
      <c r="G39" s="43"/>
      <c r="H39" s="43"/>
      <c r="I39" s="43"/>
    </row>
    <row r="40" spans="3:9" ht="15">
      <c r="C40" s="43" t="s">
        <v>53</v>
      </c>
      <c r="D40" s="43"/>
      <c r="E40" s="45"/>
      <c r="F40" s="17"/>
      <c r="G40" s="43" t="s">
        <v>68</v>
      </c>
      <c r="H40" s="46"/>
      <c r="I40" s="46"/>
    </row>
    <row r="41" spans="3:9" ht="15">
      <c r="C41" s="18"/>
      <c r="D41" s="18"/>
      <c r="E41" s="17"/>
      <c r="F41" s="19"/>
      <c r="G41" s="19"/>
      <c r="H41" s="19"/>
      <c r="I41" s="17"/>
    </row>
    <row r="42" spans="3:9" ht="15">
      <c r="C42" s="18"/>
      <c r="D42" s="18"/>
      <c r="E42" s="17"/>
      <c r="F42" s="17"/>
      <c r="G42" s="17"/>
      <c r="H42" s="17"/>
      <c r="I42" s="17"/>
    </row>
    <row r="43" spans="3:9" ht="15">
      <c r="C43" s="18"/>
      <c r="D43" s="18"/>
      <c r="E43" s="17"/>
      <c r="F43" s="17"/>
      <c r="G43" s="17"/>
      <c r="H43" s="17"/>
      <c r="I43" s="17"/>
    </row>
    <row r="44" spans="3:9" ht="15">
      <c r="C44" s="18"/>
      <c r="D44" s="18"/>
      <c r="E44" s="17"/>
      <c r="F44" s="17"/>
      <c r="G44" s="43"/>
      <c r="H44" s="43"/>
      <c r="I44" s="43"/>
    </row>
    <row r="45" spans="3:9" ht="15">
      <c r="C45" s="44" t="s">
        <v>54</v>
      </c>
      <c r="D45" s="44"/>
      <c r="E45" s="45"/>
      <c r="F45" s="17"/>
      <c r="G45" s="43" t="s">
        <v>69</v>
      </c>
      <c r="H45" s="43"/>
      <c r="I45" s="43"/>
    </row>
    <row r="46" spans="3:9" ht="15">
      <c r="C46" s="43" t="s">
        <v>55</v>
      </c>
      <c r="D46" s="43"/>
      <c r="E46" s="46"/>
      <c r="F46" s="17"/>
      <c r="G46" s="43" t="s">
        <v>70</v>
      </c>
      <c r="H46" s="43"/>
      <c r="I46" s="43"/>
    </row>
  </sheetData>
  <sheetProtection/>
  <mergeCells count="30">
    <mergeCell ref="A8:I8"/>
    <mergeCell ref="A6:B6"/>
    <mergeCell ref="A4:B4"/>
    <mergeCell ref="A3:C3"/>
    <mergeCell ref="A5:D5"/>
    <mergeCell ref="A10:E10"/>
    <mergeCell ref="A15:C15"/>
    <mergeCell ref="A21:C21"/>
    <mergeCell ref="A14:B14"/>
    <mergeCell ref="A20:B20"/>
    <mergeCell ref="G35:H35"/>
    <mergeCell ref="A26:B26"/>
    <mergeCell ref="G27:H27"/>
    <mergeCell ref="G28:H28"/>
    <mergeCell ref="G29:H29"/>
    <mergeCell ref="G30:H30"/>
    <mergeCell ref="G31:H31"/>
    <mergeCell ref="G32:H32"/>
    <mergeCell ref="G33:H33"/>
    <mergeCell ref="G34:H34"/>
    <mergeCell ref="F38:I38"/>
    <mergeCell ref="C39:E39"/>
    <mergeCell ref="G39:I39"/>
    <mergeCell ref="C40:E40"/>
    <mergeCell ref="G40:I40"/>
    <mergeCell ref="G44:I44"/>
    <mergeCell ref="C45:E45"/>
    <mergeCell ref="G45:I45"/>
    <mergeCell ref="C46:E46"/>
    <mergeCell ref="G46:I46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2018-09-18T19:23:06Z</dcterms:modified>
  <cp:category/>
  <cp:version/>
  <cp:contentType/>
  <cp:contentStatus/>
</cp:coreProperties>
</file>